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Pol'!$A$1:$U$30</definedName>
    <definedName name="_xlnm.Print_Area" localSheetId="1">Stavba!$A$1:$J$48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20" i="12" l="1"/>
  <c r="F39" i="1" s="1"/>
  <c r="BA15" i="12"/>
  <c r="BA12" i="12"/>
  <c r="G9" i="12"/>
  <c r="I9" i="12"/>
  <c r="K9" i="12"/>
  <c r="M9" i="12"/>
  <c r="O9" i="12"/>
  <c r="Q9" i="12"/>
  <c r="U9" i="12"/>
  <c r="G10" i="12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I20" i="1"/>
  <c r="I18" i="1"/>
  <c r="I17" i="1"/>
  <c r="I16" i="1"/>
  <c r="G27" i="1"/>
  <c r="F40" i="1"/>
  <c r="G23" i="1" s="1"/>
  <c r="G40" i="1"/>
  <c r="G25" i="1" s="1"/>
  <c r="G26" i="1" s="1"/>
  <c r="H40" i="1"/>
  <c r="I40" i="1"/>
  <c r="J40" i="1"/>
  <c r="J39" i="1"/>
  <c r="J28" i="1"/>
  <c r="J26" i="1"/>
  <c r="G38" i="1"/>
  <c r="F38" i="1"/>
  <c r="H32" i="1"/>
  <c r="J23" i="1"/>
  <c r="J24" i="1"/>
  <c r="J25" i="1"/>
  <c r="J27" i="1"/>
  <c r="E24" i="1"/>
  <c r="E26" i="1"/>
  <c r="K8" i="12" l="1"/>
  <c r="G8" i="12"/>
  <c r="Q8" i="12"/>
  <c r="I8" i="12"/>
  <c r="AD20" i="12"/>
  <c r="G39" i="1" s="1"/>
  <c r="H39" i="1" s="1"/>
  <c r="I39" i="1" s="1"/>
  <c r="U8" i="12"/>
  <c r="O8" i="12"/>
  <c r="G24" i="1"/>
  <c r="G29" i="1" s="1"/>
  <c r="G28" i="1"/>
  <c r="M10" i="12"/>
  <c r="M8" i="12" s="1"/>
  <c r="I47" i="1" l="1"/>
  <c r="G20" i="12"/>
  <c r="I19" i="1" l="1"/>
  <c r="I21" i="1" s="1"/>
  <c r="I48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<sst xmlns="http://schemas.openxmlformats.org/spreadsheetml/2006/main" count="169" uniqueCount="111">
  <si>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</si>
  <si>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</si>
  <si>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</si>
  <si>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</si>
  <si>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</si>
  <si>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</si>
  <si>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</si>
  <si>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</si>
  <si>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</si>
  <si>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</si>
  <si>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</si>
  <si>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</si>
  <si>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</si>
  <si>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</si>
  <si>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</si>
  <si>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</si>
  <si>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</si>
  <si>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</si>
  <si>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</si>
  <si>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</si>
  <si>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</si>
  <si>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</si>
  <si>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</si>
  <si>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</si>
  <si>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</si>
  <si>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</si>
  <si>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</si>
  <si>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</si>
  <si>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</si>
  <si>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</si>
  <si>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</si>
  <si>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</si>
  <si>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</si>
  <si>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</si>
  <si>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</si>
  <si>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</si>
  <si>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</si>
  <si>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</si>
  <si>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</si>
  <si>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</si>
  <si>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</si>
  <si>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</si>
  <si>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</si>
  <si>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Vedlejší a ostatní rozpočtové náklady</t>
  </si>
  <si>
    <t>Rozpočet:</t>
  </si>
  <si>
    <t>Misto</t>
  </si>
  <si>
    <t>KOINVEST, s.r.o.</t>
  </si>
  <si>
    <t xml:space="preserve">NAŠIMĚŘICKÝ POTOK, MIROSLAVSKÉ KNÍNICE,  ř.km 8,930 - 9,000  opevnění toku </t>
  </si>
  <si>
    <t xml:space="preserve">POVODÍ  MORAVY, s.p. </t>
  </si>
  <si>
    <t>Dřevařská 11</t>
  </si>
  <si>
    <t>Miroslavské Knínice</t>
  </si>
  <si>
    <t>602 00</t>
  </si>
  <si>
    <t>70890013</t>
  </si>
  <si>
    <t>KOINVEST,s.r.o.</t>
  </si>
  <si>
    <t>Demlova 1011</t>
  </si>
  <si>
    <t>Třebíč</t>
  </si>
  <si>
    <t>674 01</t>
  </si>
  <si>
    <t>25589679</t>
  </si>
  <si>
    <t>CZ 25589679</t>
  </si>
  <si>
    <t>Rozpočet</t>
  </si>
  <si>
    <t>Celkem za stavbu</t>
  </si>
  <si>
    <t>CZK</t>
  </si>
  <si>
    <t>Rekapitulace dílů</t>
  </si>
  <si>
    <t>Typ dílu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</si>
  <si>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</si>
  <si>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</si>
  <si>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</si>
  <si>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</si>
  <si>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</si>
  <si>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</si>
  <si>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</si>
  <si>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</si>
  <si>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</si>
  <si>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</si>
  <si>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</si>
  <si>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</si>
  <si>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</si>
  <si>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</si>
  <si>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</si>
  <si>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</si>
  <si>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</si>
  <si>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</si>
  <si>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</si>
  <si>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</si>
  <si>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</si>
  <si>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</si>
  <si>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</si>
  <si>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</si>
  <si>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</si>
  <si>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</si>
  <si>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</si>
  <si>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</si>
  <si>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</si>
  <si>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R</t>
  </si>
  <si>
    <t>Zřízení a zabezpečení zařízení staveniště, vč. likvidace zařízení staveniště</t>
  </si>
  <si>
    <t>kpl</t>
  </si>
  <si>
    <t>POL1_0</t>
  </si>
  <si>
    <t>Náhrada za poškození soukromých pozemků, při zřízení zařízení staveniště</t>
  </si>
  <si>
    <t>Geodetické vytýčení stavby před zahájením, odborně způsobilou  osobou v oboru zeměměřičství</t>
  </si>
  <si>
    <t>včetně vytýčení hranic pozemků</t>
  </si>
  <si>
    <t>POP</t>
  </si>
  <si>
    <t>Bezpečnostní opatření při výstavbě , aktualizace plánu BOZP</t>
  </si>
  <si>
    <t>Vytýčení inženýrských sítí a zařízení,</t>
  </si>
  <si>
    <t>Vytýčení inženýrských sítí a zařízení, včetně zajištění případné aktualizace vyjádření správců sítí, která pozbudou platnosti v období mezi předáním staveniště a vytyčením sítí zajištění všech nezbytných opatření, jimiž bude předejito porušení jakékoliv inženýrské sítě během výstavby</t>
  </si>
  <si>
    <t>Dokumentace skutečného provedení stavby (3x)</t>
  </si>
  <si>
    <t>Geodetické zaměření  skutečného provedení stavby, oprávněnou osobou</t>
  </si>
  <si>
    <t xml:space="preserve">Fotodokumentace stavby 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</si>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</sst>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15" xfId="0" applyNumberFormat="1" applyFont="1" applyBorder="1" applyAlignment="1">
      <alignment vertical="center"/>
    </xf>
    <xf numFmtId="4" fontId="3" fillId="0" borderId="21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21" xfId="0" applyNumberFormat="1" applyFont="1" applyBorder="1" applyAlignment="1">
      <alignment vertical="center"/>
    </xf>
    <xf numFmtId="49" fontId="3" fillId="0" borderId="15" xfId="0" applyNumberFormat="1" applyFont="1" applyBorder="1" applyAlignment="1">
      <alignment vertical="center" wrapText="1"/>
    </xf>
    <xf numFmtId="49" fontId="3" fillId="0" borderId="12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83" t="s">
        <v>39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1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9" t="s">
        <v>42</v>
      </c>
      <c r="C1" s="210"/>
      <c r="D1" s="210"/>
      <c r="E1" s="210"/>
      <c r="F1" s="210"/>
      <c r="G1" s="210"/>
      <c r="H1" s="210"/>
      <c r="I1" s="210"/>
      <c r="J1" s="211"/>
    </row>
    <row r="2" spans="1:15" ht="23.25" customHeight="1" x14ac:dyDescent="0.2">
      <c r="A2" s="4"/>
      <c r="B2" s="81" t="s">
        <v>40</v>
      </c>
      <c r="C2" s="82"/>
      <c r="D2" s="194" t="s">
        <v>47</v>
      </c>
      <c r="E2" s="195"/>
      <c r="F2" s="195"/>
      <c r="G2" s="195"/>
      <c r="H2" s="195"/>
      <c r="I2" s="195"/>
      <c r="J2" s="196"/>
      <c r="O2" s="2"/>
    </row>
    <row r="3" spans="1:15" ht="23.25" customHeight="1" x14ac:dyDescent="0.2">
      <c r="A3" s="4"/>
      <c r="B3" s="83" t="s">
        <v>45</v>
      </c>
      <c r="C3" s="84"/>
      <c r="D3" s="222" t="s">
        <v>43</v>
      </c>
      <c r="E3" s="223"/>
      <c r="F3" s="223"/>
      <c r="G3" s="223"/>
      <c r="H3" s="223"/>
      <c r="I3" s="223"/>
      <c r="J3" s="224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48</v>
      </c>
      <c r="E5" s="26"/>
      <c r="F5" s="26"/>
      <c r="G5" s="26"/>
      <c r="H5" s="28" t="s">
        <v>33</v>
      </c>
      <c r="I5" s="91" t="s">
        <v>52</v>
      </c>
      <c r="J5" s="11"/>
    </row>
    <row r="6" spans="1:15" ht="15.75" customHeight="1" x14ac:dyDescent="0.2">
      <c r="A6" s="4"/>
      <c r="B6" s="41"/>
      <c r="C6" s="26"/>
      <c r="D6" s="91" t="s">
        <v>49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51</v>
      </c>
      <c r="D7" s="80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01" t="s">
        <v>53</v>
      </c>
      <c r="E11" s="201"/>
      <c r="F11" s="201"/>
      <c r="G11" s="201"/>
      <c r="H11" s="28" t="s">
        <v>33</v>
      </c>
      <c r="I11" s="94" t="s">
        <v>57</v>
      </c>
      <c r="J11" s="11"/>
    </row>
    <row r="12" spans="1:15" ht="15.75" customHeight="1" x14ac:dyDescent="0.2">
      <c r="A12" s="4"/>
      <c r="B12" s="41"/>
      <c r="C12" s="26"/>
      <c r="D12" s="220" t="s">
        <v>54</v>
      </c>
      <c r="E12" s="220"/>
      <c r="F12" s="220"/>
      <c r="G12" s="220"/>
      <c r="H12" s="28" t="s">
        <v>34</v>
      </c>
      <c r="I12" s="94" t="s">
        <v>58</v>
      </c>
      <c r="J12" s="11"/>
    </row>
    <row r="13" spans="1:15" ht="15.75" customHeight="1" x14ac:dyDescent="0.2">
      <c r="A13" s="4"/>
      <c r="B13" s="42"/>
      <c r="C13" s="93" t="s">
        <v>56</v>
      </c>
      <c r="D13" s="221" t="s">
        <v>55</v>
      </c>
      <c r="E13" s="221"/>
      <c r="F13" s="221"/>
      <c r="G13" s="221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00"/>
      <c r="F15" s="200"/>
      <c r="G15" s="218"/>
      <c r="H15" s="218"/>
      <c r="I15" s="218" t="s">
        <v>28</v>
      </c>
      <c r="J15" s="219"/>
    </row>
    <row r="16" spans="1:15" ht="23.25" customHeight="1" x14ac:dyDescent="0.2">
      <c r="A16" s="135" t="s">
        <v>23</v>
      </c>
      <c r="B16" s="136" t="s">
        <v>23</v>
      </c>
      <c r="C16" s="58"/>
      <c r="D16" s="59"/>
      <c r="E16" s="197"/>
      <c r="F16" s="198"/>
      <c r="G16" s="197"/>
      <c r="H16" s="198"/>
      <c r="I16" s="197">
        <f>SUMIF(F47:F47,A16,I47:I47)+SUMIF(F47:F47,"PSU",I47:I47)</f>
        <v>0</v>
      </c>
      <c r="J16" s="199"/>
    </row>
    <row r="17" spans="1:10" ht="23.25" customHeight="1" x14ac:dyDescent="0.2">
      <c r="A17" s="135" t="s">
        <v>24</v>
      </c>
      <c r="B17" s="136" t="s">
        <v>24</v>
      </c>
      <c r="C17" s="58"/>
      <c r="D17" s="59"/>
      <c r="E17" s="197"/>
      <c r="F17" s="198"/>
      <c r="G17" s="197"/>
      <c r="H17" s="198"/>
      <c r="I17" s="197">
        <f>SUMIF(F47:F47,A17,I47:I47)</f>
        <v>0</v>
      </c>
      <c r="J17" s="199"/>
    </row>
    <row r="18" spans="1:10" ht="23.25" customHeight="1" x14ac:dyDescent="0.2">
      <c r="A18" s="135" t="s">
        <v>25</v>
      </c>
      <c r="B18" s="136" t="s">
        <v>25</v>
      </c>
      <c r="C18" s="58"/>
      <c r="D18" s="59"/>
      <c r="E18" s="197"/>
      <c r="F18" s="198"/>
      <c r="G18" s="197"/>
      <c r="H18" s="198"/>
      <c r="I18" s="197">
        <f>SUMIF(F47:F47,A18,I47:I47)</f>
        <v>0</v>
      </c>
      <c r="J18" s="199"/>
    </row>
    <row r="19" spans="1:10" ht="23.25" customHeight="1" x14ac:dyDescent="0.2">
      <c r="A19" s="135" t="s">
        <v>64</v>
      </c>
      <c r="B19" s="136" t="s">
        <v>26</v>
      </c>
      <c r="C19" s="58"/>
      <c r="D19" s="59"/>
      <c r="E19" s="197"/>
      <c r="F19" s="198"/>
      <c r="G19" s="197"/>
      <c r="H19" s="198"/>
      <c r="I19" s="197">
        <f>SUMIF(F47:F47,A19,I47:I47)</f>
        <v>0</v>
      </c>
      <c r="J19" s="199"/>
    </row>
    <row r="20" spans="1:10" ht="23.25" customHeight="1" x14ac:dyDescent="0.2">
      <c r="A20" s="135" t="s">
        <v>65</v>
      </c>
      <c r="B20" s="136" t="s">
        <v>27</v>
      </c>
      <c r="C20" s="58"/>
      <c r="D20" s="59"/>
      <c r="E20" s="197"/>
      <c r="F20" s="198"/>
      <c r="G20" s="197"/>
      <c r="H20" s="198"/>
      <c r="I20" s="197">
        <f>SUMIF(F47:F47,A20,I47:I47)</f>
        <v>0</v>
      </c>
      <c r="J20" s="199"/>
    </row>
    <row r="21" spans="1:10" ht="23.25" customHeight="1" x14ac:dyDescent="0.2">
      <c r="A21" s="4"/>
      <c r="B21" s="74" t="s">
        <v>28</v>
      </c>
      <c r="C21" s="75"/>
      <c r="D21" s="76"/>
      <c r="E21" s="207"/>
      <c r="F21" s="216"/>
      <c r="G21" s="207"/>
      <c r="H21" s="216"/>
      <c r="I21" s="207">
        <f>SUM(I16:J20)</f>
        <v>0</v>
      </c>
      <c r="J21" s="208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5">
        <f>ZakladDPHSniVypocet</f>
        <v>0</v>
      </c>
      <c r="H23" s="206"/>
      <c r="I23" s="206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03">
        <f>ZakladDPHSni*SazbaDPH1/100</f>
        <v>0</v>
      </c>
      <c r="H24" s="204"/>
      <c r="I24" s="204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5">
        <f>ZakladDPHZaklVypocet</f>
        <v>0</v>
      </c>
      <c r="H25" s="206"/>
      <c r="I25" s="206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2">
        <f>ZakladDPHZakl*SazbaDPH2/100</f>
        <v>0</v>
      </c>
      <c r="H26" s="213"/>
      <c r="I26" s="213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14">
        <f>0</f>
        <v>0</v>
      </c>
      <c r="H27" s="214"/>
      <c r="I27" s="214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7">
        <f>ZakladDPHSniVypocet+ZakladDPHZaklVypocet</f>
        <v>0</v>
      </c>
      <c r="H28" s="217"/>
      <c r="I28" s="217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15">
        <f>ZakladDPHSni+DPHSni+ZakladDPHZakl+DPHZakl+Zaokrouhleni</f>
        <v>0</v>
      </c>
      <c r="H29" s="215"/>
      <c r="I29" s="215"/>
      <c r="J29" s="119" t="s">
        <v>61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43511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02" t="s">
        <v>2</v>
      </c>
      <c r="E35" s="202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0</v>
      </c>
      <c r="B39" s="103" t="s">
        <v>59</v>
      </c>
      <c r="C39" s="184" t="s">
        <v>47</v>
      </c>
      <c r="D39" s="185"/>
      <c r="E39" s="185"/>
      <c r="F39" s="108">
        <f>'Rozpočet Pol'!AC20</f>
        <v>0</v>
      </c>
      <c r="G39" s="109">
        <f>'Rozpočet Pol'!AD20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186" t="s">
        <v>60</v>
      </c>
      <c r="C40" s="187"/>
      <c r="D40" s="187"/>
      <c r="E40" s="188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62</v>
      </c>
    </row>
    <row r="46" spans="1:10" ht="25.5" customHeight="1" x14ac:dyDescent="0.2">
      <c r="A46" s="121"/>
      <c r="B46" s="124" t="s">
        <v>16</v>
      </c>
      <c r="C46" s="124" t="s">
        <v>5</v>
      </c>
      <c r="D46" s="125"/>
      <c r="E46" s="125"/>
      <c r="F46" s="128" t="s">
        <v>63</v>
      </c>
      <c r="G46" s="128"/>
      <c r="H46" s="128"/>
      <c r="I46" s="189" t="s">
        <v>28</v>
      </c>
      <c r="J46" s="189"/>
    </row>
    <row r="47" spans="1:10" ht="25.5" customHeight="1" x14ac:dyDescent="0.2">
      <c r="A47" s="122"/>
      <c r="B47" s="129" t="s">
        <v>64</v>
      </c>
      <c r="C47" s="191" t="s">
        <v>26</v>
      </c>
      <c r="D47" s="192"/>
      <c r="E47" s="192"/>
      <c r="F47" s="130" t="s">
        <v>64</v>
      </c>
      <c r="G47" s="131"/>
      <c r="H47" s="131"/>
      <c r="I47" s="190">
        <f>'Rozpočet Pol'!G8</f>
        <v>0</v>
      </c>
      <c r="J47" s="190"/>
    </row>
    <row r="48" spans="1:10" ht="25.5" customHeight="1" x14ac:dyDescent="0.2">
      <c r="A48" s="123"/>
      <c r="B48" s="126" t="s">
        <v>1</v>
      </c>
      <c r="C48" s="126"/>
      <c r="D48" s="127"/>
      <c r="E48" s="127"/>
      <c r="F48" s="132"/>
      <c r="G48" s="133"/>
      <c r="H48" s="133"/>
      <c r="I48" s="193">
        <f>I47</f>
        <v>0</v>
      </c>
      <c r="J48" s="193"/>
    </row>
    <row r="49" spans="6:10" x14ac:dyDescent="0.2">
      <c r="F49" s="134"/>
      <c r="G49" s="96"/>
      <c r="H49" s="134"/>
      <c r="I49" s="96"/>
      <c r="J49" s="96"/>
    </row>
    <row r="50" spans="6:10" x14ac:dyDescent="0.2">
      <c r="F50" s="134"/>
      <c r="G50" s="96"/>
      <c r="H50" s="134"/>
      <c r="I50" s="96"/>
      <c r="J50" s="96"/>
    </row>
    <row r="51" spans="6:10" x14ac:dyDescent="0.2">
      <c r="F51" s="134"/>
      <c r="G51" s="96"/>
      <c r="H51" s="134"/>
      <c r="I51" s="96"/>
      <c r="J51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  <mergeCell ref="B1:J1"/>
    <mergeCell ref="E21:F21"/>
    <mergeCell ref="G15:H15"/>
    <mergeCell ref="I15:J15"/>
    <mergeCell ref="E16:F16"/>
    <mergeCell ref="D12:G12"/>
    <mergeCell ref="D13:G13"/>
    <mergeCell ref="D3:J3"/>
    <mergeCell ref="I48:J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C39:E39"/>
    <mergeCell ref="B40:E40"/>
    <mergeCell ref="I46:J46"/>
    <mergeCell ref="I47:J47"/>
    <mergeCell ref="C47:E4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25" t="s">
        <v>6</v>
      </c>
      <c r="B1" s="225"/>
      <c r="C1" s="226"/>
      <c r="D1" s="225"/>
      <c r="E1" s="225"/>
      <c r="F1" s="225"/>
      <c r="G1" s="225"/>
    </row>
    <row r="2" spans="1:7" ht="24.95" customHeight="1" x14ac:dyDescent="0.2">
      <c r="A2" s="79" t="s">
        <v>41</v>
      </c>
      <c r="B2" s="78"/>
      <c r="C2" s="227"/>
      <c r="D2" s="227"/>
      <c r="E2" s="227"/>
      <c r="F2" s="227"/>
      <c r="G2" s="228"/>
    </row>
    <row r="3" spans="1:7" ht="24.95" hidden="1" customHeight="1" x14ac:dyDescent="0.2">
      <c r="A3" s="79" t="s">
        <v>7</v>
      </c>
      <c r="B3" s="78"/>
      <c r="C3" s="227"/>
      <c r="D3" s="227"/>
      <c r="E3" s="227"/>
      <c r="F3" s="227"/>
      <c r="G3" s="228"/>
    </row>
    <row r="4" spans="1:7" ht="24.95" hidden="1" customHeight="1" x14ac:dyDescent="0.2">
      <c r="A4" s="79" t="s">
        <v>8</v>
      </c>
      <c r="B4" s="78"/>
      <c r="C4" s="227"/>
      <c r="D4" s="227"/>
      <c r="E4" s="227"/>
      <c r="F4" s="227"/>
      <c r="G4" s="22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43" t="s">
        <v>6</v>
      </c>
      <c r="B1" s="243"/>
      <c r="C1" s="243"/>
      <c r="D1" s="243"/>
      <c r="E1" s="243"/>
      <c r="F1" s="243"/>
      <c r="G1" s="243"/>
      <c r="AE1" t="s">
        <v>67</v>
      </c>
    </row>
    <row r="2" spans="1:60" ht="24.95" customHeight="1" x14ac:dyDescent="0.2">
      <c r="A2" s="139" t="s">
        <v>66</v>
      </c>
      <c r="B2" s="137"/>
      <c r="C2" s="244" t="s">
        <v>47</v>
      </c>
      <c r="D2" s="245"/>
      <c r="E2" s="245"/>
      <c r="F2" s="245"/>
      <c r="G2" s="246"/>
      <c r="AE2" t="s">
        <v>68</v>
      </c>
    </row>
    <row r="3" spans="1:60" ht="24.95" customHeight="1" x14ac:dyDescent="0.2">
      <c r="A3" s="140" t="s">
        <v>7</v>
      </c>
      <c r="B3" s="138"/>
      <c r="C3" s="247" t="s">
        <v>43</v>
      </c>
      <c r="D3" s="248"/>
      <c r="E3" s="248"/>
      <c r="F3" s="248"/>
      <c r="G3" s="249"/>
      <c r="AE3" t="s">
        <v>69</v>
      </c>
    </row>
    <row r="4" spans="1:60" ht="24.95" hidden="1" customHeight="1" x14ac:dyDescent="0.2">
      <c r="A4" s="140" t="s">
        <v>8</v>
      </c>
      <c r="B4" s="138"/>
      <c r="C4" s="247"/>
      <c r="D4" s="248"/>
      <c r="E4" s="248"/>
      <c r="F4" s="248"/>
      <c r="G4" s="249"/>
      <c r="AE4" t="s">
        <v>70</v>
      </c>
    </row>
    <row r="5" spans="1:60" hidden="1" x14ac:dyDescent="0.2">
      <c r="A5" s="141" t="s">
        <v>71</v>
      </c>
      <c r="B5" s="142"/>
      <c r="C5" s="143"/>
      <c r="D5" s="144"/>
      <c r="E5" s="144"/>
      <c r="F5" s="144"/>
      <c r="G5" s="145"/>
      <c r="AE5" t="s">
        <v>72</v>
      </c>
    </row>
    <row r="7" spans="1:60" ht="38.25" x14ac:dyDescent="0.2">
      <c r="A7" s="150" t="s">
        <v>73</v>
      </c>
      <c r="B7" s="151" t="s">
        <v>74</v>
      </c>
      <c r="C7" s="151" t="s">
        <v>75</v>
      </c>
      <c r="D7" s="150" t="s">
        <v>76</v>
      </c>
      <c r="E7" s="150" t="s">
        <v>77</v>
      </c>
      <c r="F7" s="146" t="s">
        <v>78</v>
      </c>
      <c r="G7" s="160" t="s">
        <v>28</v>
      </c>
      <c r="H7" s="161" t="s">
        <v>29</v>
      </c>
      <c r="I7" s="161" t="s">
        <v>79</v>
      </c>
      <c r="J7" s="161" t="s">
        <v>30</v>
      </c>
      <c r="K7" s="161" t="s">
        <v>80</v>
      </c>
      <c r="L7" s="161" t="s">
        <v>81</v>
      </c>
      <c r="M7" s="161" t="s">
        <v>82</v>
      </c>
      <c r="N7" s="161" t="s">
        <v>83</v>
      </c>
      <c r="O7" s="161" t="s">
        <v>84</v>
      </c>
      <c r="P7" s="161" t="s">
        <v>85</v>
      </c>
      <c r="Q7" s="161" t="s">
        <v>86</v>
      </c>
      <c r="R7" s="161" t="s">
        <v>87</v>
      </c>
      <c r="S7" s="161" t="s">
        <v>88</v>
      </c>
      <c r="T7" s="161" t="s">
        <v>89</v>
      </c>
      <c r="U7" s="153" t="s">
        <v>90</v>
      </c>
    </row>
    <row r="8" spans="1:60" x14ac:dyDescent="0.2">
      <c r="A8" s="162" t="s">
        <v>91</v>
      </c>
      <c r="B8" s="163" t="s">
        <v>64</v>
      </c>
      <c r="C8" s="164" t="s">
        <v>26</v>
      </c>
      <c r="D8" s="152"/>
      <c r="E8" s="165"/>
      <c r="F8" s="166"/>
      <c r="G8" s="166">
        <f>SUMIF(AE9:AE18,"&lt;&gt;NOR",G9:G18)</f>
        <v>0</v>
      </c>
      <c r="H8" s="166"/>
      <c r="I8" s="166">
        <f>SUM(I9:I18)</f>
        <v>0</v>
      </c>
      <c r="J8" s="166"/>
      <c r="K8" s="166">
        <f>SUM(K9:K18)</f>
        <v>0</v>
      </c>
      <c r="L8" s="166"/>
      <c r="M8" s="166">
        <f>SUM(M9:M18)</f>
        <v>0</v>
      </c>
      <c r="N8" s="152"/>
      <c r="O8" s="152">
        <f>SUM(O9:O18)</f>
        <v>0</v>
      </c>
      <c r="P8" s="152"/>
      <c r="Q8" s="152">
        <f>SUM(Q9:Q18)</f>
        <v>0</v>
      </c>
      <c r="R8" s="152"/>
      <c r="S8" s="152"/>
      <c r="T8" s="162"/>
      <c r="U8" s="152">
        <f>SUM(U9:U18)</f>
        <v>0</v>
      </c>
      <c r="AE8" t="s">
        <v>92</v>
      </c>
    </row>
    <row r="9" spans="1:60" ht="22.5" outlineLevel="1" x14ac:dyDescent="0.2">
      <c r="A9" s="148">
        <v>1</v>
      </c>
      <c r="B9" s="154" t="s">
        <v>93</v>
      </c>
      <c r="C9" s="178" t="s">
        <v>94</v>
      </c>
      <c r="D9" s="155" t="s">
        <v>95</v>
      </c>
      <c r="E9" s="157">
        <v>1</v>
      </c>
      <c r="F9" s="158"/>
      <c r="G9" s="159">
        <f>ROUND(E9*F9,2)</f>
        <v>0</v>
      </c>
      <c r="H9" s="158"/>
      <c r="I9" s="159">
        <f>ROUND(E9*H9,2)</f>
        <v>0</v>
      </c>
      <c r="J9" s="158"/>
      <c r="K9" s="159">
        <f>ROUND(E9*J9,2)</f>
        <v>0</v>
      </c>
      <c r="L9" s="159">
        <v>21</v>
      </c>
      <c r="M9" s="159">
        <f>G9*(1+L9/100)</f>
        <v>0</v>
      </c>
      <c r="N9" s="155">
        <v>0</v>
      </c>
      <c r="O9" s="155">
        <f>ROUND(E9*N9,5)</f>
        <v>0</v>
      </c>
      <c r="P9" s="155">
        <v>0</v>
      </c>
      <c r="Q9" s="155">
        <f>ROUND(E9*P9,5)</f>
        <v>0</v>
      </c>
      <c r="R9" s="155"/>
      <c r="S9" s="155"/>
      <c r="T9" s="156">
        <v>0</v>
      </c>
      <c r="U9" s="155">
        <f>ROUND(E9*T9,2)</f>
        <v>0</v>
      </c>
      <c r="V9" s="147"/>
      <c r="W9" s="147"/>
      <c r="X9" s="147"/>
      <c r="Y9" s="147"/>
      <c r="Z9" s="147"/>
      <c r="AA9" s="147"/>
      <c r="AB9" s="147"/>
      <c r="AC9" s="147"/>
      <c r="AD9" s="147"/>
      <c r="AE9" s="147" t="s">
        <v>96</v>
      </c>
      <c r="AF9" s="147"/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22.5" outlineLevel="1" x14ac:dyDescent="0.2">
      <c r="A10" s="148">
        <v>2</v>
      </c>
      <c r="B10" s="154" t="s">
        <v>93</v>
      </c>
      <c r="C10" s="178" t="s">
        <v>97</v>
      </c>
      <c r="D10" s="155" t="s">
        <v>95</v>
      </c>
      <c r="E10" s="157">
        <v>1</v>
      </c>
      <c r="F10" s="158"/>
      <c r="G10" s="159">
        <f>ROUND(E10*F10,2)</f>
        <v>0</v>
      </c>
      <c r="H10" s="158"/>
      <c r="I10" s="159">
        <f>ROUND(E10*H10,2)</f>
        <v>0</v>
      </c>
      <c r="J10" s="158"/>
      <c r="K10" s="159">
        <f>ROUND(E10*J10,2)</f>
        <v>0</v>
      </c>
      <c r="L10" s="159">
        <v>21</v>
      </c>
      <c r="M10" s="159">
        <f>G10*(1+L10/100)</f>
        <v>0</v>
      </c>
      <c r="N10" s="155">
        <v>0</v>
      </c>
      <c r="O10" s="155">
        <f>ROUND(E10*N10,5)</f>
        <v>0</v>
      </c>
      <c r="P10" s="155">
        <v>0</v>
      </c>
      <c r="Q10" s="155">
        <f>ROUND(E10*P10,5)</f>
        <v>0</v>
      </c>
      <c r="R10" s="155"/>
      <c r="S10" s="155"/>
      <c r="T10" s="156">
        <v>0</v>
      </c>
      <c r="U10" s="155">
        <f>ROUND(E10*T10,2)</f>
        <v>0</v>
      </c>
      <c r="V10" s="147"/>
      <c r="W10" s="147"/>
      <c r="X10" s="147"/>
      <c r="Y10" s="147"/>
      <c r="Z10" s="147"/>
      <c r="AA10" s="147"/>
      <c r="AB10" s="147"/>
      <c r="AC10" s="147"/>
      <c r="AD10" s="147"/>
      <c r="AE10" s="147" t="s">
        <v>96</v>
      </c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ht="22.5" outlineLevel="1" x14ac:dyDescent="0.2">
      <c r="A11" s="148">
        <v>3</v>
      </c>
      <c r="B11" s="154" t="s">
        <v>93</v>
      </c>
      <c r="C11" s="178" t="s">
        <v>98</v>
      </c>
      <c r="D11" s="155" t="s">
        <v>95</v>
      </c>
      <c r="E11" s="157">
        <v>1</v>
      </c>
      <c r="F11" s="158"/>
      <c r="G11" s="159">
        <f>ROUND(E11*F11,2)</f>
        <v>0</v>
      </c>
      <c r="H11" s="158"/>
      <c r="I11" s="159">
        <f>ROUND(E11*H11,2)</f>
        <v>0</v>
      </c>
      <c r="J11" s="158"/>
      <c r="K11" s="159">
        <f>ROUND(E11*J11,2)</f>
        <v>0</v>
      </c>
      <c r="L11" s="159">
        <v>21</v>
      </c>
      <c r="M11" s="159">
        <f>G11*(1+L11/100)</f>
        <v>0</v>
      </c>
      <c r="N11" s="155">
        <v>0</v>
      </c>
      <c r="O11" s="155">
        <f>ROUND(E11*N11,5)</f>
        <v>0</v>
      </c>
      <c r="P11" s="155">
        <v>0</v>
      </c>
      <c r="Q11" s="155">
        <f>ROUND(E11*P11,5)</f>
        <v>0</v>
      </c>
      <c r="R11" s="155"/>
      <c r="S11" s="155"/>
      <c r="T11" s="156">
        <v>0</v>
      </c>
      <c r="U11" s="155">
        <f>ROUND(E11*T11,2)</f>
        <v>0</v>
      </c>
      <c r="V11" s="147"/>
      <c r="W11" s="147"/>
      <c r="X11" s="147"/>
      <c r="Y11" s="147"/>
      <c r="Z11" s="147"/>
      <c r="AA11" s="147"/>
      <c r="AB11" s="147"/>
      <c r="AC11" s="147"/>
      <c r="AD11" s="147"/>
      <c r="AE11" s="147" t="s">
        <v>96</v>
      </c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48"/>
      <c r="B12" s="154"/>
      <c r="C12" s="250" t="s">
        <v>99</v>
      </c>
      <c r="D12" s="251"/>
      <c r="E12" s="252"/>
      <c r="F12" s="253"/>
      <c r="G12" s="254"/>
      <c r="H12" s="159"/>
      <c r="I12" s="159"/>
      <c r="J12" s="159"/>
      <c r="K12" s="159"/>
      <c r="L12" s="159"/>
      <c r="M12" s="159"/>
      <c r="N12" s="155"/>
      <c r="O12" s="155"/>
      <c r="P12" s="155"/>
      <c r="Q12" s="155"/>
      <c r="R12" s="155"/>
      <c r="S12" s="155"/>
      <c r="T12" s="156"/>
      <c r="U12" s="155"/>
      <c r="V12" s="147"/>
      <c r="W12" s="147"/>
      <c r="X12" s="147"/>
      <c r="Y12" s="147"/>
      <c r="Z12" s="147"/>
      <c r="AA12" s="147"/>
      <c r="AB12" s="147"/>
      <c r="AC12" s="147"/>
      <c r="AD12" s="147"/>
      <c r="AE12" s="147" t="s">
        <v>100</v>
      </c>
      <c r="AF12" s="147"/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9" t="str">
        <f>C12</f>
        <v>včetně vytýčení hranic pozemků</v>
      </c>
      <c r="BB12" s="147"/>
      <c r="BC12" s="147"/>
      <c r="BD12" s="147"/>
      <c r="BE12" s="147"/>
      <c r="BF12" s="147"/>
      <c r="BG12" s="147"/>
      <c r="BH12" s="147"/>
    </row>
    <row r="13" spans="1:60" ht="22.5" outlineLevel="1" x14ac:dyDescent="0.2">
      <c r="A13" s="148">
        <v>4</v>
      </c>
      <c r="B13" s="154" t="s">
        <v>93</v>
      </c>
      <c r="C13" s="178" t="s">
        <v>101</v>
      </c>
      <c r="D13" s="155" t="s">
        <v>95</v>
      </c>
      <c r="E13" s="157">
        <v>1</v>
      </c>
      <c r="F13" s="158"/>
      <c r="G13" s="159">
        <f>ROUND(E13*F13,2)</f>
        <v>0</v>
      </c>
      <c r="H13" s="158"/>
      <c r="I13" s="159">
        <f>ROUND(E13*H13,2)</f>
        <v>0</v>
      </c>
      <c r="J13" s="158"/>
      <c r="K13" s="159">
        <f>ROUND(E13*J13,2)</f>
        <v>0</v>
      </c>
      <c r="L13" s="159">
        <v>21</v>
      </c>
      <c r="M13" s="159">
        <f>G13*(1+L13/100)</f>
        <v>0</v>
      </c>
      <c r="N13" s="155">
        <v>0</v>
      </c>
      <c r="O13" s="155">
        <f>ROUND(E13*N13,5)</f>
        <v>0</v>
      </c>
      <c r="P13" s="155">
        <v>0</v>
      </c>
      <c r="Q13" s="155">
        <f>ROUND(E13*P13,5)</f>
        <v>0</v>
      </c>
      <c r="R13" s="155"/>
      <c r="S13" s="155"/>
      <c r="T13" s="156">
        <v>0</v>
      </c>
      <c r="U13" s="155">
        <f>ROUND(E13*T13,2)</f>
        <v>0</v>
      </c>
      <c r="V13" s="147"/>
      <c r="W13" s="147"/>
      <c r="X13" s="147"/>
      <c r="Y13" s="147"/>
      <c r="Z13" s="147"/>
      <c r="AA13" s="147"/>
      <c r="AB13" s="147"/>
      <c r="AC13" s="147"/>
      <c r="AD13" s="147"/>
      <c r="AE13" s="147" t="s">
        <v>96</v>
      </c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48">
        <v>5</v>
      </c>
      <c r="B14" s="154" t="s">
        <v>93</v>
      </c>
      <c r="C14" s="178" t="s">
        <v>102</v>
      </c>
      <c r="D14" s="155" t="s">
        <v>95</v>
      </c>
      <c r="E14" s="157">
        <v>1</v>
      </c>
      <c r="F14" s="158"/>
      <c r="G14" s="159">
        <f>ROUND(E14*F14,2)</f>
        <v>0</v>
      </c>
      <c r="H14" s="158"/>
      <c r="I14" s="159">
        <f>ROUND(E14*H14,2)</f>
        <v>0</v>
      </c>
      <c r="J14" s="158"/>
      <c r="K14" s="159">
        <f>ROUND(E14*J14,2)</f>
        <v>0</v>
      </c>
      <c r="L14" s="159">
        <v>21</v>
      </c>
      <c r="M14" s="159">
        <f>G14*(1+L14/100)</f>
        <v>0</v>
      </c>
      <c r="N14" s="155">
        <v>0</v>
      </c>
      <c r="O14" s="155">
        <f>ROUND(E14*N14,5)</f>
        <v>0</v>
      </c>
      <c r="P14" s="155">
        <v>0</v>
      </c>
      <c r="Q14" s="155">
        <f>ROUND(E14*P14,5)</f>
        <v>0</v>
      </c>
      <c r="R14" s="155"/>
      <c r="S14" s="155"/>
      <c r="T14" s="156">
        <v>0</v>
      </c>
      <c r="U14" s="155">
        <f>ROUND(E14*T14,2)</f>
        <v>0</v>
      </c>
      <c r="V14" s="147"/>
      <c r="W14" s="147"/>
      <c r="X14" s="147"/>
      <c r="Y14" s="147"/>
      <c r="Z14" s="147"/>
      <c r="AA14" s="147"/>
      <c r="AB14" s="147"/>
      <c r="AC14" s="147"/>
      <c r="AD14" s="147"/>
      <c r="AE14" s="147" t="s">
        <v>96</v>
      </c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33.75" outlineLevel="1" x14ac:dyDescent="0.2">
      <c r="A15" s="148"/>
      <c r="B15" s="154"/>
      <c r="C15" s="250" t="s">
        <v>103</v>
      </c>
      <c r="D15" s="251"/>
      <c r="E15" s="252"/>
      <c r="F15" s="253"/>
      <c r="G15" s="254"/>
      <c r="H15" s="159"/>
      <c r="I15" s="159"/>
      <c r="J15" s="159"/>
      <c r="K15" s="159"/>
      <c r="L15" s="159"/>
      <c r="M15" s="159"/>
      <c r="N15" s="155"/>
      <c r="O15" s="155"/>
      <c r="P15" s="155"/>
      <c r="Q15" s="155"/>
      <c r="R15" s="155"/>
      <c r="S15" s="155"/>
      <c r="T15" s="156"/>
      <c r="U15" s="155"/>
      <c r="V15" s="147"/>
      <c r="W15" s="147"/>
      <c r="X15" s="147"/>
      <c r="Y15" s="147"/>
      <c r="Z15" s="147"/>
      <c r="AA15" s="147"/>
      <c r="AB15" s="147"/>
      <c r="AC15" s="147"/>
      <c r="AD15" s="147"/>
      <c r="AE15" s="147" t="s">
        <v>100</v>
      </c>
      <c r="AF15" s="147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9" t="str">
        <f>C15</f>
        <v>Vytýčení inženýrských sítí a zařízení, včetně zajištění případné aktualizace vyjádření správců sítí, která pozbudou platnosti v období mezi předáním staveniště a vytyčením sítí zajištění všech nezbytných opatření, jimiž bude předejito porušení jakékoliv inženýrské sítě během výstavby</v>
      </c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48">
        <v>6</v>
      </c>
      <c r="B16" s="154" t="s">
        <v>93</v>
      </c>
      <c r="C16" s="178" t="s">
        <v>104</v>
      </c>
      <c r="D16" s="155" t="s">
        <v>95</v>
      </c>
      <c r="E16" s="157">
        <v>1</v>
      </c>
      <c r="F16" s="158"/>
      <c r="G16" s="159">
        <f>ROUND(E16*F16,2)</f>
        <v>0</v>
      </c>
      <c r="H16" s="158"/>
      <c r="I16" s="159">
        <f>ROUND(E16*H16,2)</f>
        <v>0</v>
      </c>
      <c r="J16" s="158"/>
      <c r="K16" s="159">
        <f>ROUND(E16*J16,2)</f>
        <v>0</v>
      </c>
      <c r="L16" s="159">
        <v>21</v>
      </c>
      <c r="M16" s="159">
        <f>G16*(1+L16/100)</f>
        <v>0</v>
      </c>
      <c r="N16" s="155">
        <v>0</v>
      </c>
      <c r="O16" s="155">
        <f>ROUND(E16*N16,5)</f>
        <v>0</v>
      </c>
      <c r="P16" s="155">
        <v>0</v>
      </c>
      <c r="Q16" s="155">
        <f>ROUND(E16*P16,5)</f>
        <v>0</v>
      </c>
      <c r="R16" s="155"/>
      <c r="S16" s="155"/>
      <c r="T16" s="156">
        <v>0</v>
      </c>
      <c r="U16" s="155">
        <f>ROUND(E16*T16,2)</f>
        <v>0</v>
      </c>
      <c r="V16" s="147"/>
      <c r="W16" s="147"/>
      <c r="X16" s="147"/>
      <c r="Y16" s="147"/>
      <c r="Z16" s="147"/>
      <c r="AA16" s="147"/>
      <c r="AB16" s="147"/>
      <c r="AC16" s="147"/>
      <c r="AD16" s="147"/>
      <c r="AE16" s="147" t="s">
        <v>96</v>
      </c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2.5" outlineLevel="1" x14ac:dyDescent="0.2">
      <c r="A17" s="148">
        <v>7</v>
      </c>
      <c r="B17" s="154" t="s">
        <v>93</v>
      </c>
      <c r="C17" s="178" t="s">
        <v>105</v>
      </c>
      <c r="D17" s="155" t="s">
        <v>95</v>
      </c>
      <c r="E17" s="157">
        <v>1</v>
      </c>
      <c r="F17" s="158"/>
      <c r="G17" s="159">
        <f>ROUND(E17*F17,2)</f>
        <v>0</v>
      </c>
      <c r="H17" s="158"/>
      <c r="I17" s="159">
        <f>ROUND(E17*H17,2)</f>
        <v>0</v>
      </c>
      <c r="J17" s="158"/>
      <c r="K17" s="159">
        <f>ROUND(E17*J17,2)</f>
        <v>0</v>
      </c>
      <c r="L17" s="159">
        <v>21</v>
      </c>
      <c r="M17" s="159">
        <f>G17*(1+L17/100)</f>
        <v>0</v>
      </c>
      <c r="N17" s="155">
        <v>0</v>
      </c>
      <c r="O17" s="155">
        <f>ROUND(E17*N17,5)</f>
        <v>0</v>
      </c>
      <c r="P17" s="155">
        <v>0</v>
      </c>
      <c r="Q17" s="155">
        <f>ROUND(E17*P17,5)</f>
        <v>0</v>
      </c>
      <c r="R17" s="155"/>
      <c r="S17" s="155"/>
      <c r="T17" s="156">
        <v>0</v>
      </c>
      <c r="U17" s="155">
        <f>ROUND(E17*T17,2)</f>
        <v>0</v>
      </c>
      <c r="V17" s="147"/>
      <c r="W17" s="147"/>
      <c r="X17" s="147"/>
      <c r="Y17" s="147"/>
      <c r="Z17" s="147"/>
      <c r="AA17" s="147"/>
      <c r="AB17" s="147"/>
      <c r="AC17" s="147"/>
      <c r="AD17" s="147"/>
      <c r="AE17" s="147" t="s">
        <v>96</v>
      </c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67">
        <v>8</v>
      </c>
      <c r="B18" s="168" t="s">
        <v>93</v>
      </c>
      <c r="C18" s="179" t="s">
        <v>106</v>
      </c>
      <c r="D18" s="169" t="s">
        <v>95</v>
      </c>
      <c r="E18" s="170">
        <v>1</v>
      </c>
      <c r="F18" s="171"/>
      <c r="G18" s="172">
        <f>ROUND(E18*F18,2)</f>
        <v>0</v>
      </c>
      <c r="H18" s="171"/>
      <c r="I18" s="172">
        <f>ROUND(E18*H18,2)</f>
        <v>0</v>
      </c>
      <c r="J18" s="171"/>
      <c r="K18" s="172">
        <f>ROUND(E18*J18,2)</f>
        <v>0</v>
      </c>
      <c r="L18" s="172">
        <v>21</v>
      </c>
      <c r="M18" s="172">
        <f>G18*(1+L18/100)</f>
        <v>0</v>
      </c>
      <c r="N18" s="169">
        <v>0</v>
      </c>
      <c r="O18" s="169">
        <f>ROUND(E18*N18,5)</f>
        <v>0</v>
      </c>
      <c r="P18" s="169">
        <v>0</v>
      </c>
      <c r="Q18" s="169">
        <f>ROUND(E18*P18,5)</f>
        <v>0</v>
      </c>
      <c r="R18" s="169"/>
      <c r="S18" s="169"/>
      <c r="T18" s="173">
        <v>0</v>
      </c>
      <c r="U18" s="169">
        <f>ROUND(E18*T18,2)</f>
        <v>0</v>
      </c>
      <c r="V18" s="147"/>
      <c r="W18" s="147"/>
      <c r="X18" s="147"/>
      <c r="Y18" s="147"/>
      <c r="Z18" s="147"/>
      <c r="AA18" s="147"/>
      <c r="AB18" s="147"/>
      <c r="AC18" s="147"/>
      <c r="AD18" s="147"/>
      <c r="AE18" s="147" t="s">
        <v>96</v>
      </c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x14ac:dyDescent="0.2">
      <c r="A19" s="6"/>
      <c r="B19" s="7" t="s">
        <v>107</v>
      </c>
      <c r="C19" s="180" t="s">
        <v>107</v>
      </c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AC19">
        <v>15</v>
      </c>
      <c r="AD19">
        <v>21</v>
      </c>
    </row>
    <row r="20" spans="1:60" x14ac:dyDescent="0.2">
      <c r="A20" s="174"/>
      <c r="B20" s="175">
        <v>26</v>
      </c>
      <c r="C20" s="181" t="s">
        <v>107</v>
      </c>
      <c r="D20" s="176"/>
      <c r="E20" s="176"/>
      <c r="F20" s="176"/>
      <c r="G20" s="177">
        <f>G8</f>
        <v>0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AC20">
        <f>SUMIF(L7:L18,AC19,G7:G18)</f>
        <v>0</v>
      </c>
      <c r="AD20">
        <f>SUMIF(L7:L18,AD19,G7:G18)</f>
        <v>0</v>
      </c>
      <c r="AE20" t="s">
        <v>108</v>
      </c>
    </row>
    <row r="21" spans="1:60" x14ac:dyDescent="0.2">
      <c r="A21" s="6"/>
      <c r="B21" s="7" t="s">
        <v>107</v>
      </c>
      <c r="C21" s="180" t="s">
        <v>107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spans="1:60" x14ac:dyDescent="0.2">
      <c r="A22" s="6"/>
      <c r="B22" s="7" t="s">
        <v>107</v>
      </c>
      <c r="C22" s="180" t="s">
        <v>107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60" x14ac:dyDescent="0.2">
      <c r="A23" s="229">
        <v>33</v>
      </c>
      <c r="B23" s="229"/>
      <c r="C23" s="230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60" x14ac:dyDescent="0.2">
      <c r="A24" s="231"/>
      <c r="B24" s="232"/>
      <c r="C24" s="233"/>
      <c r="D24" s="232"/>
      <c r="E24" s="232"/>
      <c r="F24" s="232"/>
      <c r="G24" s="234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AE24" t="s">
        <v>109</v>
      </c>
    </row>
    <row r="25" spans="1:60" x14ac:dyDescent="0.2">
      <c r="A25" s="235"/>
      <c r="B25" s="236"/>
      <c r="C25" s="237"/>
      <c r="D25" s="236"/>
      <c r="E25" s="236"/>
      <c r="F25" s="236"/>
      <c r="G25" s="238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60" x14ac:dyDescent="0.2">
      <c r="A26" s="235"/>
      <c r="B26" s="236"/>
      <c r="C26" s="237"/>
      <c r="D26" s="236"/>
      <c r="E26" s="236"/>
      <c r="F26" s="236"/>
      <c r="G26" s="238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60" x14ac:dyDescent="0.2">
      <c r="A27" s="235"/>
      <c r="B27" s="236"/>
      <c r="C27" s="237"/>
      <c r="D27" s="236"/>
      <c r="E27" s="236"/>
      <c r="F27" s="236"/>
      <c r="G27" s="238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">
      <c r="A28" s="239"/>
      <c r="B28" s="240"/>
      <c r="C28" s="241"/>
      <c r="D28" s="240"/>
      <c r="E28" s="240"/>
      <c r="F28" s="240"/>
      <c r="G28" s="242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">
      <c r="A29" s="6"/>
      <c r="B29" s="7" t="s">
        <v>107</v>
      </c>
      <c r="C29" s="180" t="s">
        <v>107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">
      <c r="C30" s="182"/>
      <c r="AE30" t="s">
        <v>110</v>
      </c>
    </row>
  </sheetData>
  <mergeCells count="8">
    <mergeCell ref="A23:C23"/>
    <mergeCell ref="A24:G28"/>
    <mergeCell ref="A1:G1"/>
    <mergeCell ref="C2:G2"/>
    <mergeCell ref="C3:G3"/>
    <mergeCell ref="C4:G4"/>
    <mergeCell ref="C12:G12"/>
    <mergeCell ref="C15:G15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Uhlíř</dc:creator>
  <cp:lastModifiedBy>Rostislav Uhlíř</cp:lastModifiedBy>
  <cp:lastPrinted>2014-02-28T09:52:57Z</cp:lastPrinted>
  <dcterms:created xsi:type="dcterms:W3CDTF">2009-04-08T07:15:50Z</dcterms:created>
  <dcterms:modified xsi:type="dcterms:W3CDTF">2019-02-15T07:47:18Z</dcterms:modified>
</cp:coreProperties>
</file>